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timbuehlmann/Desktop/"/>
    </mc:Choice>
  </mc:AlternateContent>
  <xr:revisionPtr revIDLastSave="0" documentId="13_ncr:1_{43515DD0-119B-2C4A-B90B-3C129A693359}" xr6:coauthVersionLast="47" xr6:coauthVersionMax="47" xr10:uidLastSave="{00000000-0000-0000-0000-000000000000}"/>
  <bookViews>
    <workbookView xWindow="0" yWindow="600" windowWidth="38400" windowHeight="21000" xr2:uid="{00000000-000D-0000-FFFF-FFFF00000000}"/>
  </bookViews>
  <sheets>
    <sheet name="Audit-Check" sheetId="1" r:id="rId1"/>
  </sheets>
  <definedNames>
    <definedName name="_xlnm.Print_Titles" localSheetId="0">'Audit-Check'!$4:$4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D28" i="1"/>
  <c r="D29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3" i="1" l="1"/>
  <c r="H14" i="1"/>
  <c r="H21" i="1"/>
  <c r="H20" i="1"/>
  <c r="H19" i="1"/>
  <c r="H18" i="1"/>
  <c r="H15" i="1"/>
  <c r="H25" i="1" l="1"/>
  <c r="H2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<sst xmlns="http://schemas.openxmlformats.org/spreadsheetml/2006/main" count="59" uniqueCount="48">
  <si>
    <t>Audit-Checkliste Pflegeheime 2026</t>
  </si>
  <si>
    <t>18 Prüffragen für die Selbstbewertung | eliza.swiss</t>
  </si>
  <si>
    <t>So füllst du die Checkliste aus:</t>
  </si>
  <si>
    <t>1. Klicke in Spalte «Status» auf das Dropdown und wähle: Ja (erfüllt) | Teilweise (in Arbeit) | Nein (fehlt)</t>
  </si>
  <si>
    <t>3. Bei «Nein» siehst du in Spalte D die Risiko-Stufe (KRITISCH bis NIEDRIG)</t>
  </si>
  <si>
    <t>4. Der Erfüllungsgrad rechts zeigt deinen Gesamt-Score – ab 80% bist du gut vorbereitet</t>
  </si>
  <si>
    <t>Tipp: Beantworte die Fragen ehrlich – nur so erkennst du, wo wirklich Handlungsbedarf besteht.</t>
  </si>
  <si>
    <t>Bereich</t>
  </si>
  <si>
    <t>Prüffrage (Audit-Kriterium)</t>
  </si>
  <si>
    <t>Status</t>
  </si>
  <si>
    <t>Risiko-Bewertung</t>
  </si>
  <si>
    <t>Lösungsvorschlag</t>
  </si>
  <si>
    <t>📊 Dashboard</t>
  </si>
  <si>
    <t>Pflege &amp; Bewohner</t>
  </si>
  <si>
    <t>Sind alle Pflegedokumentationen visiert und lückenlos nachgeführt?</t>
  </si>
  <si>
    <t>Ist das BTM-Journal (Betäubungsmittel) tagesaktuell und kontrolliert?</t>
  </si>
  <si>
    <t>Erfüllungsgrad:</t>
  </si>
  <si>
    <t>Liegen für alle Bewohner aktuelle RAI-Einstufungen vor?</t>
  </si>
  <si>
    <t>Bewertung:</t>
  </si>
  <si>
    <t>Sind Hygienerundgänge und Reinigungspläne visiert archiviert?</t>
  </si>
  <si>
    <t>Personal (HR)</t>
  </si>
  <si>
    <t>Sind von allen Mitarbeitenden aktuelle Qualifikationsnachweise (Diplome) abgelegt?</t>
  </si>
  <si>
    <t>Zusammenfassung:</t>
  </si>
  <si>
    <t>Sind alle Stellenbeschreibungen unterschrieben und versioniert vorhanden?</t>
  </si>
  <si>
    <t>✅ Ja:</t>
  </si>
  <si>
    <t>Gibt es einen Nachweis über jährliche Mitarbeitergespräche (Quali-Gespräch)?</t>
  </si>
  <si>
    <t>❌ Nein:</t>
  </si>
  <si>
    <t>Findet eine Aushilfe am Wochenende das Notfall-Protokoll in &lt; 2 Minuten?</t>
  </si>
  <si>
    <t>⚠️ Teilweise:</t>
  </si>
  <si>
    <t>Sicherheit (IKS)</t>
  </si>
  <si>
    <t>Wurden die Medikamentenkühlschränke täglich kontrolliert &amp; protokolliert?</t>
  </si>
  <si>
    <t>⬜ Offen:</t>
  </si>
  <si>
    <t>Ist das Notfallkonzept (Brand/Evak) für alle MA zugänglich &amp; aktuell?</t>
  </si>
  <si>
    <t>Werden Beinahe-Fehler (CIRS) anonym erfasst und im Team besprochen?</t>
  </si>
  <si>
    <t>Risiken bei Nein:</t>
  </si>
  <si>
    <t>Datenschutz (DSG)</t>
  </si>
  <si>
    <t>Gibt es ein aktuelles Verzeichnis aller Bearbeitungstätigkeiten (VVT)?</t>
  </si>
  <si>
    <t>🔴 Kritisch:</t>
  </si>
  <si>
    <t>Infrastruktur</t>
  </si>
  <si>
    <t>🟠 Hoch:</t>
  </si>
  <si>
    <t>Werden externe Partner (Wäscherei, Apotheke) mind. 1x jährlich bewertet?</t>
  </si>
  <si>
    <t>QMS &amp; Führung</t>
  </si>
  <si>
    <t>Können Sie eine QMS-Änderungshistorie der letzten 12 Monate zeigen?</t>
  </si>
  <si>
    <t>Werden Angehörigen-Beschwerden systematisch erfasst und ausgewertet?</t>
  </si>
  <si>
    <t>Sind die Jahresziele der Heimleitung für alle Bereichsleiter transparent?</t>
  </si>
  <si>
    <t>Wurde der letzte interne Audit-Bericht fristgerecht abgearbeitet (Massnahmen)?</t>
  </si>
  <si>
    <t>💡 Du möchtest diese Punkte digitalisieren? ELIZA bietet eine integrierte Lösung. → eliza.swiss</t>
  </si>
  <si>
    <t>2. Achte auf die Ampel-Farben: Die Zellen färben sich automatisch – Grün bedeutet erfüllt, Gelb zeigt Handlungsbedarf, Rot markiert Lücken.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</si>
</sst>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rgb="FFFFFFFF"/>
      <name val="Calibri (Textkörper)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 (Textkörper)"/>
    </font>
    <font>
      <sz val="16"/>
      <color rgb="FFC00000"/>
      <name val="Calibri"/>
      <family val="2"/>
    </font>
    <font>
      <i/>
      <sz val="16"/>
      <color rgb="FF2C5282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rgb="FF2C5282"/>
      <name val="Calibri"/>
      <family val="2"/>
      <scheme val="minor"/>
    </font>
    <font>
      <sz val="26"/>
      <color theme="1"/>
      <name val="Calibri"/>
      <family val="2"/>
      <scheme val="minor"/>
    </font>
    <font>
      <i/>
      <sz val="16"/>
      <color rgb="FF66666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C5282"/>
        <bgColor rgb="FF2C5282"/>
      </patternFill>
    </fill>
    <fill>
      <patternFill patternType="solid">
        <fgColor rgb="FFF7FAFC"/>
        <bgColor rgb="FFF7FAFC"/>
      </patternFill>
    </fill>
    <fill>
      <patternFill patternType="solid">
        <fgColor rgb="FFEBF8FF"/>
        <bgColor rgb="FFEBF8FF"/>
      </patternFill>
    </fill>
    <fill>
      <patternFill patternType="solid">
        <fgColor rgb="FFEBF8FF"/>
        <bgColor rgb="FFEBF8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0" fontId="3" fillId="0" borderId="0" xfId="0" applyFont="1"/>
    <xf numFmtId="9" fontId="3" fillId="4" borderId="0" xfId="0" applyNumberFormat="1" applyFont="1" applyFill="1"/>
    <xf numFmtId="0" fontId="5" fillId="0" borderId="0" xfId="0" applyFont="1"/>
    <xf numFmtId="0" fontId="8" fillId="5" borderId="0" xfId="0" applyFont="1" applyFill="1" applyAlignment="1">
      <alignment wrapText="1"/>
    </xf>
    <xf numFmtId="0" fontId="9" fillId="5" borderId="0" xfId="0" applyFont="1" applyFill="1"/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/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6"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topLeftCell="A10" workbookViewId="0">
      <selection activeCell="C13" sqref="C13:C14"/>
    </sheetView>
  </sheetViews>
  <sheetFormatPr baseColWidth="10" defaultColWidth="8.83203125" defaultRowHeight="15" x14ac:dyDescent="0.2"/>
  <cols>
    <col min="1" max="1" width="22.5" bestFit="1" customWidth="1"/>
    <col min="2" max="2" width="65.1640625" customWidth="1"/>
    <col min="3" max="3" width="14.1640625" customWidth="1"/>
    <col min="4" max="4" width="18" customWidth="1"/>
    <col min="5" max="5" width="40.1640625" bestFit="1" customWidth="1"/>
    <col min="6" max="6" width="9" customWidth="1"/>
    <col min="7" max="7" width="23" bestFit="1" customWidth="1"/>
    <col min="8" max="8" width="28.33203125" bestFit="1" customWidth="1"/>
  </cols>
  <sheetData>
    <row r="1" spans="1:8" ht="34" x14ac:dyDescent="0.4">
      <c r="A1" s="17" t="s">
        <v>0</v>
      </c>
      <c r="B1" s="18"/>
      <c r="C1" s="18"/>
      <c r="D1" s="18"/>
      <c r="E1" s="18"/>
    </row>
    <row r="2" spans="1:8" ht="21" x14ac:dyDescent="0.25">
      <c r="A2" s="14" t="s">
        <v>1</v>
      </c>
      <c r="B2" s="15"/>
      <c r="C2" s="15"/>
      <c r="D2" s="15"/>
      <c r="E2" s="15"/>
    </row>
    <row r="3" spans="1:8" ht="40" customHeight="1" x14ac:dyDescent="0.2">
      <c r="A3" s="21" t="s">
        <v>2</v>
      </c>
      <c r="B3" s="21"/>
      <c r="C3" s="21"/>
      <c r="D3" s="21"/>
      <c r="E3" s="21"/>
    </row>
    <row r="4" spans="1:8" ht="40" customHeight="1" x14ac:dyDescent="0.2">
      <c r="A4" s="19" t="s">
        <v>3</v>
      </c>
      <c r="B4" s="19"/>
      <c r="C4" s="19"/>
      <c r="D4" s="19"/>
      <c r="E4" s="19"/>
      <c r="G4" s="16"/>
      <c r="H4" s="16"/>
    </row>
    <row r="5" spans="1:8" ht="40" customHeight="1" x14ac:dyDescent="0.2">
      <c r="A5" s="19" t="s">
        <v>47</v>
      </c>
      <c r="B5" s="19"/>
      <c r="C5" s="19"/>
      <c r="D5" s="19"/>
      <c r="E5" s="19"/>
    </row>
    <row r="6" spans="1:8" ht="40" customHeight="1" x14ac:dyDescent="0.3">
      <c r="A6" s="20" t="s">
        <v>4</v>
      </c>
      <c r="B6" s="20"/>
      <c r="C6" s="20"/>
      <c r="D6" s="20"/>
      <c r="E6" s="20"/>
    </row>
    <row r="7" spans="1:8" ht="40" customHeight="1" x14ac:dyDescent="0.3">
      <c r="A7" s="20" t="s">
        <v>5</v>
      </c>
      <c r="B7" s="20"/>
      <c r="C7" s="20"/>
      <c r="D7" s="20"/>
      <c r="E7" s="20"/>
    </row>
    <row r="8" spans="1:8" ht="40" customHeight="1" x14ac:dyDescent="0.3">
      <c r="A8" s="11"/>
      <c r="B8" s="12"/>
      <c r="C8" s="12"/>
      <c r="D8" s="12"/>
      <c r="E8" s="12"/>
    </row>
    <row r="9" spans="1:8" ht="40" customHeight="1" x14ac:dyDescent="0.3">
      <c r="A9" s="20" t="s">
        <v>6</v>
      </c>
      <c r="B9" s="20"/>
      <c r="C9" s="20"/>
      <c r="D9" s="20"/>
      <c r="E9" s="20"/>
    </row>
    <row r="10" spans="1:8" ht="44" customHeight="1" x14ac:dyDescent="0.2">
      <c r="B10" s="22" t="e" vm="1">
        <v>#VALUE!</v>
      </c>
      <c r="C10" s="22"/>
      <c r="D10" s="22"/>
    </row>
    <row r="11" spans="1:8" ht="44" customHeight="1" x14ac:dyDescent="0.2"/>
    <row r="12" spans="1:8" ht="44" customHeight="1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11</v>
      </c>
      <c r="F12" s="2"/>
      <c r="G12" s="3" t="s">
        <v>12</v>
      </c>
    </row>
    <row r="13" spans="1:8" ht="44" x14ac:dyDescent="0.25">
      <c r="A13" s="4" t="s">
        <v>13</v>
      </c>
      <c r="B13" s="5" t="s">
        <v>14</v>
      </c>
      <c r="C13" s="4"/>
      <c r="D13" s="4" t="str">
        <f>IF(C13="Nein","KRITISCH",IF(C13="Teilweise","KRITISCH","OK"))</f>
        <v>OK</v>
      </c>
      <c r="E13" s="4" t="str">
        <f>IF(OR(C13="Nein",C13="Teilweise"),"💡 Digitale Freigabe-Workflows","")</f>
        <v/>
      </c>
      <c r="F13" s="2"/>
      <c r="G13" s="2"/>
      <c r="H13" s="2"/>
    </row>
    <row r="14" spans="1:8" ht="44" x14ac:dyDescent="0.25">
      <c r="A14" s="6" t="s">
        <v>13</v>
      </c>
      <c r="B14" s="7" t="s">
        <v>15</v>
      </c>
      <c r="C14" s="6"/>
      <c r="D14" s="4" t="str">
        <f t="shared" ref="D14:D29" si="0">IF(C14="Nein","KRITISCH",IF(C14="Teilweise","KRITISCH","OK"))</f>
        <v>OK</v>
      </c>
      <c r="E14" s="6" t="str">
        <f>IF(OR(C14="Nein",C14="Teilweise"),"💡 Tägliche IKS-Kontrollaufgabe","")</f>
        <v/>
      </c>
      <c r="F14" s="2"/>
      <c r="G14" s="8" t="s">
        <v>16</v>
      </c>
      <c r="H14" s="9">
        <f>COUNTIF(C13:C29,"Ja")/18</f>
        <v>0</v>
      </c>
    </row>
    <row r="15" spans="1:8" ht="22" x14ac:dyDescent="0.25">
      <c r="A15" s="4" t="s">
        <v>13</v>
      </c>
      <c r="B15" s="5" t="s">
        <v>17</v>
      </c>
      <c r="C15" s="4"/>
      <c r="D15" s="4" t="str">
        <f t="shared" si="0"/>
        <v>OK</v>
      </c>
      <c r="E15" s="4" t="str">
        <f>IF(OR(C15="Nein",C15="Teilweise"),"💡 Automatisches Fristen-Management","")</f>
        <v/>
      </c>
      <c r="F15" s="2"/>
      <c r="G15" s="2" t="s">
        <v>18</v>
      </c>
      <c r="H15" s="8" t="str">
        <f>IF(H6&gt;=0.8,"✅ Gut vorbereitet",IF(H6&gt;=0.5,"⚠️ Handlungsbedarf","❌ Dringend verbessern"))</f>
        <v>❌ Dringend verbessern</v>
      </c>
    </row>
    <row r="16" spans="1:8" ht="44" x14ac:dyDescent="0.25">
      <c r="A16" s="6" t="s">
        <v>13</v>
      </c>
      <c r="B16" s="7" t="s">
        <v>19</v>
      </c>
      <c r="C16" s="6"/>
      <c r="D16" s="4" t="str">
        <f t="shared" si="0"/>
        <v>OK</v>
      </c>
      <c r="E16" s="6" t="str">
        <f>IF(OR(C16="Nein",C16="Teilweise"),"💡 Digitale Checklisten auf Tablet","")</f>
        <v/>
      </c>
      <c r="F16" s="2"/>
      <c r="G16" s="2"/>
      <c r="H16" s="2"/>
    </row>
    <row r="17" spans="1:8" ht="44" x14ac:dyDescent="0.25">
      <c r="A17" s="4" t="s">
        <v>20</v>
      </c>
      <c r="B17" s="5" t="s">
        <v>21</v>
      </c>
      <c r="C17" s="4"/>
      <c r="D17" s="4" t="str">
        <f t="shared" si="0"/>
        <v>OK</v>
      </c>
      <c r="E17" s="4" t="str">
        <f>IF(OR(C17="Nein",C17="Teilweise"),"💡 Digitales Personaldossier","")</f>
        <v/>
      </c>
      <c r="F17" s="2"/>
      <c r="G17" s="8" t="s">
        <v>22</v>
      </c>
      <c r="H17" s="2"/>
    </row>
    <row r="18" spans="1:8" ht="44" x14ac:dyDescent="0.25">
      <c r="A18" s="6" t="s">
        <v>20</v>
      </c>
      <c r="B18" s="7" t="s">
        <v>23</v>
      </c>
      <c r="C18" s="6"/>
      <c r="D18" s="4" t="str">
        <f t="shared" si="0"/>
        <v>OK</v>
      </c>
      <c r="E18" s="6" t="str">
        <f>IF(OR(C18="Nein",C18="Teilweise"),"💡 E-Signatur &amp; Versionierung","")</f>
        <v/>
      </c>
      <c r="F18" s="2"/>
      <c r="G18" s="2" t="s">
        <v>24</v>
      </c>
      <c r="H18" s="2">
        <f>COUNTIF(C13:C29,"Ja")</f>
        <v>0</v>
      </c>
    </row>
    <row r="19" spans="1:8" ht="44" x14ac:dyDescent="0.25">
      <c r="A19" s="4" t="s">
        <v>20</v>
      </c>
      <c r="B19" s="5" t="s">
        <v>25</v>
      </c>
      <c r="C19" s="4"/>
      <c r="D19" s="4" t="str">
        <f t="shared" si="0"/>
        <v>OK</v>
      </c>
      <c r="E19" s="4" t="str">
        <f>IF(OR(C19="Nein",C19="Teilweise"),"💡 HR-Modul Zielvereinbarung","")</f>
        <v/>
      </c>
      <c r="F19" s="2"/>
      <c r="G19" s="2" t="s">
        <v>26</v>
      </c>
      <c r="H19" s="2">
        <f>COUNTIF(C13:C29,"Nein")</f>
        <v>0</v>
      </c>
    </row>
    <row r="20" spans="1:8" ht="44" x14ac:dyDescent="0.25">
      <c r="A20" s="6" t="s">
        <v>20</v>
      </c>
      <c r="B20" s="7" t="s">
        <v>27</v>
      </c>
      <c r="C20" s="6"/>
      <c r="D20" s="4" t="str">
        <f t="shared" si="0"/>
        <v>OK</v>
      </c>
      <c r="E20" s="6" t="str">
        <f>IF(OR(C20="Nein",C20="Teilweise"),"💡 Volltextsuche &amp; Wiki","")</f>
        <v/>
      </c>
      <c r="F20" s="2"/>
      <c r="G20" s="2" t="s">
        <v>28</v>
      </c>
      <c r="H20" s="2">
        <f>COUNTIF(C13:C29,"Teilweise")</f>
        <v>0</v>
      </c>
    </row>
    <row r="21" spans="1:8" ht="44" customHeight="1" x14ac:dyDescent="0.25">
      <c r="A21" s="4" t="s">
        <v>29</v>
      </c>
      <c r="B21" s="5" t="s">
        <v>30</v>
      </c>
      <c r="C21" s="4"/>
      <c r="D21" s="4" t="str">
        <f t="shared" si="0"/>
        <v>OK</v>
      </c>
      <c r="E21" s="4" t="str">
        <f>IF(OR(C21="Nein",C21="Teilweise"),"💡 Mobile App Checkliste","")</f>
        <v/>
      </c>
      <c r="F21" s="2"/>
      <c r="G21" s="2" t="s">
        <v>31</v>
      </c>
      <c r="H21" s="2">
        <f>COUNTBLANK(C13:C29)</f>
        <v>17</v>
      </c>
    </row>
    <row r="22" spans="1:8" ht="44" x14ac:dyDescent="0.25">
      <c r="A22" s="6" t="s">
        <v>29</v>
      </c>
      <c r="B22" s="7" t="s">
        <v>32</v>
      </c>
      <c r="C22" s="6"/>
      <c r="D22" s="4" t="str">
        <f t="shared" si="0"/>
        <v>OK</v>
      </c>
      <c r="E22" s="6" t="str">
        <f>IF(OR(C22="Nein",C22="Teilweise"),"💡 Dokumentenlenkung (DMS)","")</f>
        <v/>
      </c>
      <c r="F22" s="2"/>
      <c r="G22" s="2"/>
      <c r="H22" s="2"/>
    </row>
    <row r="23" spans="1:8" ht="44" x14ac:dyDescent="0.25">
      <c r="A23" s="4" t="s">
        <v>29</v>
      </c>
      <c r="B23" s="5" t="s">
        <v>33</v>
      </c>
      <c r="C23" s="4"/>
      <c r="D23" s="4" t="str">
        <f t="shared" si="0"/>
        <v>OK</v>
      </c>
      <c r="E23" s="4" t="str">
        <f>IF(OR(C23="Nein",C23="Teilweise"),"💡 Anonymes Melde-Modul (CIRS)","")</f>
        <v/>
      </c>
      <c r="F23" s="2"/>
      <c r="G23" s="8" t="s">
        <v>34</v>
      </c>
      <c r="H23" s="2"/>
    </row>
    <row r="24" spans="1:8" ht="44" x14ac:dyDescent="0.25">
      <c r="A24" s="6" t="s">
        <v>35</v>
      </c>
      <c r="B24" s="7" t="s">
        <v>36</v>
      </c>
      <c r="C24" s="6"/>
      <c r="D24" s="4" t="str">
        <f t="shared" si="0"/>
        <v>OK</v>
      </c>
      <c r="E24" s="6" t="str">
        <f>IF(OR(C24="Nein",C24="Teilweise"),"💡 DSG-Modul &amp; VVT Vorlage","")</f>
        <v/>
      </c>
      <c r="F24" s="2"/>
      <c r="G24" s="2" t="s">
        <v>37</v>
      </c>
      <c r="H24" s="10">
        <f>COUNTIF(D14:D29,"*KRITISCH*")</f>
        <v>0</v>
      </c>
    </row>
    <row r="25" spans="1:8" ht="44" x14ac:dyDescent="0.25">
      <c r="A25" s="6" t="s">
        <v>38</v>
      </c>
      <c r="B25" s="7" t="s">
        <v>40</v>
      </c>
      <c r="C25" s="6"/>
      <c r="D25" s="4" t="str">
        <f t="shared" si="0"/>
        <v>OK</v>
      </c>
      <c r="E25" s="7" t="str">
        <f>IF(OR(C25="Nein",C25="Teilweise"),"💡 Lieferantenbewertung Formular","")</f>
        <v/>
      </c>
      <c r="F25" s="2"/>
      <c r="G25" s="2" t="s">
        <v>39</v>
      </c>
      <c r="H25" s="2">
        <f>COUNTIF(D14:D29,"*HOCH*")</f>
        <v>0</v>
      </c>
    </row>
    <row r="26" spans="1:8" ht="44" x14ac:dyDescent="0.25">
      <c r="A26" s="4" t="s">
        <v>41</v>
      </c>
      <c r="B26" s="5" t="s">
        <v>42</v>
      </c>
      <c r="C26" s="4"/>
      <c r="D26" s="4" t="str">
        <f t="shared" si="0"/>
        <v>OK</v>
      </c>
      <c r="E26" s="4" t="str">
        <f>IF(OR(C26="Nein",C26="Teilweise"),"💡 Revisionssicheres Logbuch","")</f>
        <v/>
      </c>
      <c r="F26" s="2"/>
      <c r="G26" s="2"/>
      <c r="H26" s="2"/>
    </row>
    <row r="27" spans="1:8" ht="44" x14ac:dyDescent="0.25">
      <c r="A27" s="6" t="s">
        <v>41</v>
      </c>
      <c r="B27" s="7" t="s">
        <v>43</v>
      </c>
      <c r="C27" s="6"/>
      <c r="D27" s="4" t="str">
        <f t="shared" si="0"/>
        <v>OK</v>
      </c>
      <c r="E27" s="6" t="str">
        <f>IF(OR(C27="Nein",C27="Teilweise"),"💡 Ticket-System / Meldung","")</f>
        <v/>
      </c>
      <c r="F27" s="2"/>
      <c r="G27" s="2"/>
      <c r="H27" s="2"/>
    </row>
    <row r="28" spans="1:8" ht="44" x14ac:dyDescent="0.25">
      <c r="A28" s="4" t="s">
        <v>41</v>
      </c>
      <c r="B28" s="5" t="s">
        <v>44</v>
      </c>
      <c r="C28" s="4"/>
      <c r="D28" s="4" t="str">
        <f>IF(C28="Nein","KRITISCH",IF(C28="Teilweise","KRITISCH","OK"))</f>
        <v>OK</v>
      </c>
      <c r="E28" s="4" t="str">
        <f>IF(OR(C28="Nein",C28="Teilweise"),"💡 OKR / Ziel-Cockpit","")</f>
        <v/>
      </c>
      <c r="F28" s="2"/>
      <c r="G28" s="2"/>
      <c r="H28" s="2"/>
    </row>
    <row r="29" spans="1:8" ht="44" x14ac:dyDescent="0.25">
      <c r="A29" s="6" t="s">
        <v>41</v>
      </c>
      <c r="B29" s="7" t="s">
        <v>45</v>
      </c>
      <c r="C29" s="6"/>
      <c r="D29" s="4" t="str">
        <f t="shared" si="0"/>
        <v>OK</v>
      </c>
      <c r="E29" s="6" t="str">
        <f>IF(OR(C29="Nein",C29="Teilweise"),"💡 Massnahmen-Management","")</f>
        <v/>
      </c>
      <c r="F29" s="2"/>
      <c r="G29" s="2"/>
      <c r="H29" s="2"/>
    </row>
    <row r="30" spans="1:8" ht="21" x14ac:dyDescent="0.25">
      <c r="A30" s="2"/>
      <c r="B30" s="2"/>
      <c r="C30" s="2"/>
      <c r="D30" s="2"/>
      <c r="E30" s="2"/>
      <c r="F30" s="2"/>
      <c r="G30" s="2"/>
      <c r="H30" s="2"/>
    </row>
    <row r="31" spans="1:8" ht="21" x14ac:dyDescent="0.25">
      <c r="A31" s="2"/>
      <c r="B31" s="2"/>
      <c r="C31" s="2"/>
      <c r="D31" s="2"/>
      <c r="E31" s="2"/>
      <c r="F31" s="2"/>
      <c r="G31" s="2"/>
      <c r="H31" s="2"/>
    </row>
    <row r="32" spans="1:8" ht="21" x14ac:dyDescent="0.25">
      <c r="A32" s="13" t="s">
        <v>46</v>
      </c>
      <c r="B32" s="13"/>
      <c r="F32" s="2"/>
      <c r="G32" s="2"/>
      <c r="H32" s="2"/>
    </row>
    <row r="33" spans="6:8" ht="21" x14ac:dyDescent="0.25">
      <c r="F33" s="2"/>
      <c r="G33" s="2"/>
      <c r="H33" s="2"/>
    </row>
  </sheetData>
  <mergeCells count="11">
    <mergeCell ref="A32:B32"/>
    <mergeCell ref="A2:E2"/>
    <mergeCell ref="G4:H4"/>
    <mergeCell ref="A1:E1"/>
    <mergeCell ref="A4:E4"/>
    <mergeCell ref="A5:E5"/>
    <mergeCell ref="A6:E6"/>
    <mergeCell ref="A7:E7"/>
    <mergeCell ref="A9:E9"/>
    <mergeCell ref="A3:E3"/>
    <mergeCell ref="B10:D10"/>
  </mergeCells>
  <conditionalFormatting sqref="C8">
    <cfRule type="cellIs" dxfId="5" priority="25" operator="equal">
      <formula>"Ja"</formula>
    </cfRule>
    <cfRule type="cellIs" dxfId="4" priority="26" operator="equal">
      <formula>"Nein"</formula>
    </cfRule>
    <cfRule type="cellIs" dxfId="3" priority="27" operator="equal">
      <formula>"Teilweise"</formula>
    </cfRule>
  </conditionalFormatting>
  <conditionalFormatting sqref="C11:C29">
    <cfRule type="cellIs" dxfId="2" priority="1" operator="equal">
      <formula>"Ja"</formula>
    </cfRule>
    <cfRule type="cellIs" dxfId="1" priority="2" operator="equal">
      <formula>"Nein"</formula>
    </cfRule>
    <cfRule type="cellIs" dxfId="0" priority="3" operator="equal">
      <formula>"Teilweise"</formula>
    </cfRule>
  </conditionalFormatting>
  <dataValidations count="1">
    <dataValidation type="list" allowBlank="1" errorTitle="Ungültige Eingabe" error="Bitte wähle Ja, Nein oder Teilweise" promptTitle="Status" prompt="Status auswählen" sqref="C8 C11:C29" xr:uid="{00000000-0002-0000-0000-000000000000}">
      <formula1>"Ja,Nein,Teilweise"</formula1>
    </dataValidation>
  </dataValidation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Audit-Check</vt:lpstr>
      <vt:lpstr>'Audit-Check'!Drucktitel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Tim Bühlmann</cp:lastModifiedBy>
  <dcterms:created xsi:type="dcterms:W3CDTF">2026-01-28T09:09:31Z</dcterms:created>
  <dcterms:modified xsi:type="dcterms:W3CDTF">2026-02-17T13:52:00Z</dcterms:modified>
</cp:coreProperties>
</file>